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48" activeTab="0"/>
  </bookViews>
  <sheets>
    <sheet name="bilans_2007" sheetId="1" r:id="rId1"/>
    <sheet name="wynik_2007" sheetId="2" r:id="rId2"/>
  </sheets>
  <definedNames/>
  <calcPr fullCalcOnLoad="1"/>
</workbook>
</file>

<file path=xl/sharedStrings.xml><?xml version="1.0" encoding="utf-8"?>
<sst xmlns="http://schemas.openxmlformats.org/spreadsheetml/2006/main" count="118" uniqueCount="84">
  <si>
    <t>poz.</t>
  </si>
  <si>
    <t>wyszczególnienie</t>
  </si>
  <si>
    <t>31.12.2006</t>
  </si>
  <si>
    <t>A</t>
  </si>
  <si>
    <t>Przychody z działalności statutowej</t>
  </si>
  <si>
    <t>I</t>
  </si>
  <si>
    <t>Składnik brutto określone statutem</t>
  </si>
  <si>
    <t>II</t>
  </si>
  <si>
    <t>Inne przychody określone statutem w tym:</t>
  </si>
  <si>
    <t>dofinansowanie z NFOŚiGW</t>
  </si>
  <si>
    <t>wpłaty na rzecz organizacji pożytku publicznego</t>
  </si>
  <si>
    <t>B</t>
  </si>
  <si>
    <t>Koszty realizacji zadań statutowych w tym:</t>
  </si>
  <si>
    <t>koszty realizacji zadania finansowanego z NFOŚiGW</t>
  </si>
  <si>
    <t>C</t>
  </si>
  <si>
    <t>Wynik finansowy na działalności statutowej (wielkość dodatnia lub ujemna) (A-B)</t>
  </si>
  <si>
    <t>D</t>
  </si>
  <si>
    <t>Koszty administracyjne</t>
  </si>
  <si>
    <t>Zużycie materiałów i energii</t>
  </si>
  <si>
    <t>Usługi obce</t>
  </si>
  <si>
    <t>III</t>
  </si>
  <si>
    <t>Podatki i opłaty</t>
  </si>
  <si>
    <t>IV</t>
  </si>
  <si>
    <t>Wynagrodzenia oraz narzuty na wynagrodzenia</t>
  </si>
  <si>
    <t>V</t>
  </si>
  <si>
    <t>Amortyzacja</t>
  </si>
  <si>
    <t>VI</t>
  </si>
  <si>
    <t>Pozostałe</t>
  </si>
  <si>
    <t>E</t>
  </si>
  <si>
    <t>Pozostałe przychody (nie wymienione w poz. A i G)</t>
  </si>
  <si>
    <t>F</t>
  </si>
  <si>
    <t>Pozostałe koszty (nie wymienione w poz. B, D i H)</t>
  </si>
  <si>
    <t>G</t>
  </si>
  <si>
    <t>Przychody finansowe</t>
  </si>
  <si>
    <t>H</t>
  </si>
  <si>
    <t>Koszty finansowe</t>
  </si>
  <si>
    <t>Wynik finansowy brutto na całokształcie działalności (wielkość dodatnia lub ujemna) (C-D+E-F+G-H)</t>
  </si>
  <si>
    <t>J</t>
  </si>
  <si>
    <t>Zyski i straty nadzwyczajne</t>
  </si>
  <si>
    <t>Zyski nadzwyczajne (wielkość dodatnia)</t>
  </si>
  <si>
    <t>Straty nadzwyczajne (wielkość ujemna)</t>
  </si>
  <si>
    <t>K</t>
  </si>
  <si>
    <t>Wynik finansowy ogółem (I+J)</t>
  </si>
  <si>
    <t>Różnice zwiększające koszty roku następnego (wielkość ujemna)</t>
  </si>
  <si>
    <t>Różnice zwiększające przychody roku następnego (wielkość dodatnia)</t>
  </si>
  <si>
    <t>podpis sporządzającego</t>
  </si>
  <si>
    <t>podpis zatwierdzającego</t>
  </si>
  <si>
    <t xml:space="preserve">AKTYWA 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</si>
  <si>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</si>
  <si>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</si>
  <si>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</si>
  <si>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</si>
  <si>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</si>
  <si>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</si>
  <si>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</si>
  <si>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</si>
  <si>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</si>
  <si>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</si>
  <si>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Środki pieniężne</t>
  </si>
  <si>
    <t>Pozostałe aktywa finansowe</t>
  </si>
  <si>
    <t>Krótkoterminowe rozliczenia międzyokresowe</t>
  </si>
  <si>
    <t>Suma aktywów</t>
  </si>
  <si>
    <t>PASYWA</t>
  </si>
  <si>
    <t>Fundusze własne</t>
  </si>
  <si>
    <t>Fundusz statutowy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</si>
  <si>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</si>
  <si>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</si>
  <si>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</si>
  <si>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</si>
  <si>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zobwiązania</t>
  </si>
  <si>
    <t>Zobowiązania długoterminowe z tytułu kredytów i pożyczek</t>
  </si>
  <si>
    <t>Zobowiązania krótkoterminowe i fundusze specjalne</t>
  </si>
  <si>
    <t>Kredyty i pożyczki</t>
  </si>
  <si>
    <t>Inne zobowiązania</t>
  </si>
  <si>
    <t>Fundusze specjalne</t>
  </si>
  <si>
    <t>Rezerwy na zobowiązania</t>
  </si>
  <si>
    <t>Rozliczenia międzyokresowe</t>
  </si>
  <si>
    <t>Rozliczenia międzyokresowe przychodów</t>
  </si>
  <si>
    <t>Inne rozliczenia międzyokresowe</t>
  </si>
  <si>
    <t>Suma pasywów</t>
  </si>
  <si>
    <t>31.12.2007</t>
  </si>
  <si>
    <t>Szczecin, dnia 17 marca 2008 r.</t>
  </si>
  <si>
    <t>RACHUNEK WYNIKÓW NA DZIEŃ 31.12.2007 ROKU</t>
  </si>
  <si>
    <t>BILANS NA DZIEŃ 31.12.2007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</si>
</sst>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16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4">
      <selection activeCell="D38" sqref="D38"/>
    </sheetView>
  </sheetViews>
  <sheetFormatPr defaultColWidth="9.140625" defaultRowHeight="12.75"/>
  <cols>
    <col min="1" max="1" width="5.8515625" style="1" customWidth="1"/>
    <col min="2" max="2" width="57.421875" style="2" customWidth="1"/>
    <col min="3" max="4" width="15.7109375" style="2" customWidth="1"/>
    <col min="5" max="5" width="9.140625" style="2" customWidth="1"/>
    <col min="6" max="6" width="9.57421875" style="2" bestFit="1" customWidth="1"/>
    <col min="7" max="16384" width="9.140625" style="2" customWidth="1"/>
  </cols>
  <sheetData>
    <row r="1" ht="15">
      <c r="C1" s="3" t="s">
        <v>81</v>
      </c>
    </row>
    <row r="3" spans="2:3" ht="24" customHeight="1">
      <c r="B3" s="39" t="s">
        <v>83</v>
      </c>
      <c r="C3" s="39"/>
    </row>
    <row r="4" spans="1:4" s="7" customFormat="1" ht="19.5" customHeight="1">
      <c r="A4" s="5" t="s">
        <v>0</v>
      </c>
      <c r="B4" s="5" t="s">
        <v>1</v>
      </c>
      <c r="C4" s="6" t="s">
        <v>2</v>
      </c>
      <c r="D4" s="5" t="s">
        <v>80</v>
      </c>
    </row>
    <row r="5" spans="1:4" s="11" customFormat="1" ht="19.5" customHeight="1">
      <c r="A5" s="8"/>
      <c r="B5" s="9" t="s">
        <v>47</v>
      </c>
      <c r="C5" s="9"/>
      <c r="D5" s="15"/>
    </row>
    <row r="6" spans="1:4" s="11" customFormat="1" ht="19.5" customHeight="1">
      <c r="A6" s="12" t="s">
        <v>3</v>
      </c>
      <c r="B6" s="13" t="s">
        <v>48</v>
      </c>
      <c r="C6" s="14">
        <f>SUM(C7:C11)</f>
        <v>3475.99</v>
      </c>
      <c r="D6" s="14">
        <f>SUM(D7:D11)</f>
        <v>2606.99</v>
      </c>
    </row>
    <row r="7" spans="1:4" s="11" customFormat="1" ht="19.5" customHeight="1">
      <c r="A7" s="8" t="s">
        <v>5</v>
      </c>
      <c r="B7" s="15" t="s">
        <v>49</v>
      </c>
      <c r="C7" s="10">
        <v>0</v>
      </c>
      <c r="D7" s="10">
        <v>0</v>
      </c>
    </row>
    <row r="8" spans="1:6" s="11" customFormat="1" ht="19.5" customHeight="1">
      <c r="A8" s="8" t="s">
        <v>7</v>
      </c>
      <c r="B8" s="15" t="s">
        <v>50</v>
      </c>
      <c r="C8" s="10">
        <v>3475.99</v>
      </c>
      <c r="D8" s="10">
        <v>2606.99</v>
      </c>
      <c r="F8" s="20"/>
    </row>
    <row r="9" spans="1:4" s="11" customFormat="1" ht="19.5" customHeight="1">
      <c r="A9" s="8" t="s">
        <v>20</v>
      </c>
      <c r="B9" s="15" t="s">
        <v>51</v>
      </c>
      <c r="C9" s="10">
        <v>0</v>
      </c>
      <c r="D9" s="10">
        <v>0</v>
      </c>
    </row>
    <row r="10" spans="1:4" s="11" customFormat="1" ht="19.5" customHeight="1">
      <c r="A10" s="8" t="s">
        <v>22</v>
      </c>
      <c r="B10" s="15" t="s">
        <v>52</v>
      </c>
      <c r="C10" s="10">
        <v>0</v>
      </c>
      <c r="D10" s="10">
        <v>0</v>
      </c>
    </row>
    <row r="11" spans="1:4" s="11" customFormat="1" ht="19.5" customHeight="1">
      <c r="A11" s="8" t="s">
        <v>24</v>
      </c>
      <c r="B11" s="15" t="s">
        <v>53</v>
      </c>
      <c r="C11" s="10">
        <v>0</v>
      </c>
      <c r="D11" s="10">
        <v>0</v>
      </c>
    </row>
    <row r="12" spans="1:4" s="11" customFormat="1" ht="19.5" customHeight="1">
      <c r="A12" s="12" t="s">
        <v>11</v>
      </c>
      <c r="B12" s="13" t="s">
        <v>54</v>
      </c>
      <c r="C12" s="14">
        <f>SUM(C13:C15)</f>
        <v>14063.12</v>
      </c>
      <c r="D12" s="14">
        <f>SUM(D13:D15)</f>
        <v>7646.64</v>
      </c>
    </row>
    <row r="13" spans="1:4" s="11" customFormat="1" ht="19.5" customHeight="1">
      <c r="A13" s="8" t="s">
        <v>5</v>
      </c>
      <c r="B13" s="15" t="s">
        <v>55</v>
      </c>
      <c r="C13" s="10">
        <v>0</v>
      </c>
      <c r="D13" s="10">
        <v>0</v>
      </c>
    </row>
    <row r="14" spans="1:4" s="11" customFormat="1" ht="19.5" customHeight="1">
      <c r="A14" s="8" t="s">
        <v>7</v>
      </c>
      <c r="B14" s="15" t="s">
        <v>56</v>
      </c>
      <c r="C14" s="10">
        <v>1150</v>
      </c>
      <c r="D14" s="10">
        <v>1150</v>
      </c>
    </row>
    <row r="15" spans="1:4" s="11" customFormat="1" ht="19.5" customHeight="1">
      <c r="A15" s="8" t="s">
        <v>20</v>
      </c>
      <c r="B15" s="15" t="s">
        <v>57</v>
      </c>
      <c r="C15" s="10">
        <f>SUM(C16:C17)</f>
        <v>12913.12</v>
      </c>
      <c r="D15" s="10">
        <f>SUM(D16:D17)</f>
        <v>6496.64</v>
      </c>
    </row>
    <row r="16" spans="1:4" s="11" customFormat="1" ht="19.5" customHeight="1">
      <c r="A16" s="35">
        <v>1</v>
      </c>
      <c r="B16" s="16" t="s">
        <v>58</v>
      </c>
      <c r="C16" s="10">
        <v>12913.12</v>
      </c>
      <c r="D16" s="10">
        <v>6496.64</v>
      </c>
    </row>
    <row r="17" spans="1:4" s="11" customFormat="1" ht="19.5" customHeight="1">
      <c r="A17" s="35">
        <v>2</v>
      </c>
      <c r="B17" s="16" t="s">
        <v>59</v>
      </c>
      <c r="C17" s="10">
        <v>0</v>
      </c>
      <c r="D17" s="10">
        <v>0</v>
      </c>
    </row>
    <row r="18" spans="1:4" s="11" customFormat="1" ht="19.5" customHeight="1">
      <c r="A18" s="12" t="s">
        <v>14</v>
      </c>
      <c r="B18" s="13" t="s">
        <v>60</v>
      </c>
      <c r="C18" s="14">
        <v>0</v>
      </c>
      <c r="D18" s="14">
        <v>0</v>
      </c>
    </row>
    <row r="19" spans="1:4" s="11" customFormat="1" ht="19.5" customHeight="1">
      <c r="A19" s="8"/>
      <c r="B19" s="9" t="s">
        <v>61</v>
      </c>
      <c r="C19" s="36">
        <f>C6+C12+C18</f>
        <v>17539.11</v>
      </c>
      <c r="D19" s="36">
        <f>D6+D12+D18</f>
        <v>10253.630000000001</v>
      </c>
    </row>
    <row r="20" spans="1:4" s="11" customFormat="1" ht="19.5" customHeight="1">
      <c r="A20" s="8"/>
      <c r="B20" s="9"/>
      <c r="C20" s="36"/>
      <c r="D20" s="36"/>
    </row>
    <row r="21" spans="1:4" s="11" customFormat="1" ht="18.75" customHeight="1">
      <c r="A21" s="8"/>
      <c r="B21" s="9" t="s">
        <v>62</v>
      </c>
      <c r="C21" s="10"/>
      <c r="D21" s="10"/>
    </row>
    <row r="22" spans="1:4" s="26" customFormat="1" ht="19.5" customHeight="1">
      <c r="A22" s="12" t="s">
        <v>3</v>
      </c>
      <c r="B22" s="13" t="s">
        <v>63</v>
      </c>
      <c r="C22" s="14">
        <f>SUM(C23:C25)</f>
        <v>10262.75</v>
      </c>
      <c r="D22" s="14">
        <f>SUM(D23:D25)</f>
        <v>3406.779999999997</v>
      </c>
    </row>
    <row r="23" spans="1:4" s="11" customFormat="1" ht="19.5" customHeight="1">
      <c r="A23" s="8" t="s">
        <v>5</v>
      </c>
      <c r="B23" s="15" t="s">
        <v>64</v>
      </c>
      <c r="C23" s="10">
        <v>9303.86</v>
      </c>
      <c r="D23" s="10">
        <f>C22</f>
        <v>10262.75</v>
      </c>
    </row>
    <row r="24" spans="1:4" s="11" customFormat="1" ht="19.5" customHeight="1">
      <c r="A24" s="8" t="s">
        <v>7</v>
      </c>
      <c r="B24" s="15" t="s">
        <v>65</v>
      </c>
      <c r="C24" s="10">
        <v>0</v>
      </c>
      <c r="D24" s="10">
        <v>0</v>
      </c>
    </row>
    <row r="25" spans="1:4" s="11" customFormat="1" ht="19.5" customHeight="1">
      <c r="A25" s="8" t="s">
        <v>20</v>
      </c>
      <c r="B25" s="15" t="s">
        <v>66</v>
      </c>
      <c r="C25" s="10">
        <f>SUM(C26:C27)</f>
        <v>958.89</v>
      </c>
      <c r="D25" s="10">
        <f>SUM(D26:D27)</f>
        <v>-6855.970000000003</v>
      </c>
    </row>
    <row r="26" spans="1:4" s="11" customFormat="1" ht="19.5" customHeight="1">
      <c r="A26" s="35">
        <v>1</v>
      </c>
      <c r="B26" s="16" t="s">
        <v>67</v>
      </c>
      <c r="C26" s="10">
        <v>958.89</v>
      </c>
      <c r="D26" s="10">
        <v>0</v>
      </c>
    </row>
    <row r="27" spans="1:4" s="11" customFormat="1" ht="19.5" customHeight="1">
      <c r="A27" s="35">
        <v>2</v>
      </c>
      <c r="B27" s="16" t="s">
        <v>68</v>
      </c>
      <c r="C27" s="10">
        <v>0</v>
      </c>
      <c r="D27" s="10">
        <f>wynik_2007!D31</f>
        <v>-6855.970000000003</v>
      </c>
    </row>
    <row r="28" spans="1:4" s="11" customFormat="1" ht="19.5" customHeight="1">
      <c r="A28" s="12" t="s">
        <v>11</v>
      </c>
      <c r="B28" s="13" t="s">
        <v>69</v>
      </c>
      <c r="C28" s="14">
        <f>SUM(C29:C30)+SUM(C34:C35)</f>
        <v>7276.36</v>
      </c>
      <c r="D28" s="14">
        <f>SUM(D29:D30)+SUM(D34:D35)</f>
        <v>6846.850000000004</v>
      </c>
    </row>
    <row r="29" spans="1:4" s="11" customFormat="1" ht="19.5" customHeight="1">
      <c r="A29" s="8" t="s">
        <v>5</v>
      </c>
      <c r="B29" s="15" t="s">
        <v>70</v>
      </c>
      <c r="C29" s="10">
        <v>0</v>
      </c>
      <c r="D29" s="10">
        <v>0</v>
      </c>
    </row>
    <row r="30" spans="1:4" s="11" customFormat="1" ht="19.5" customHeight="1">
      <c r="A30" s="8" t="s">
        <v>7</v>
      </c>
      <c r="B30" s="15" t="s">
        <v>71</v>
      </c>
      <c r="C30" s="10">
        <f>SUM(C31:C33)</f>
        <v>7276.36</v>
      </c>
      <c r="D30" s="10">
        <f>SUM(D31:D33)</f>
        <v>6846.850000000004</v>
      </c>
    </row>
    <row r="31" spans="1:4" s="11" customFormat="1" ht="19.5" customHeight="1">
      <c r="A31" s="35">
        <v>1</v>
      </c>
      <c r="B31" s="16" t="s">
        <v>72</v>
      </c>
      <c r="C31" s="10">
        <v>0</v>
      </c>
      <c r="D31" s="10">
        <v>0</v>
      </c>
    </row>
    <row r="32" spans="1:4" s="11" customFormat="1" ht="19.5" customHeight="1">
      <c r="A32" s="35">
        <v>2</v>
      </c>
      <c r="B32" s="16" t="s">
        <v>73</v>
      </c>
      <c r="C32" s="10">
        <v>7276.36</v>
      </c>
      <c r="D32" s="10">
        <f>D19-D22</f>
        <v>6846.850000000004</v>
      </c>
    </row>
    <row r="33" spans="1:4" s="11" customFormat="1" ht="19.5" customHeight="1">
      <c r="A33" s="35">
        <v>3</v>
      </c>
      <c r="B33" s="16" t="s">
        <v>74</v>
      </c>
      <c r="C33" s="10">
        <v>0</v>
      </c>
      <c r="D33" s="10">
        <v>0</v>
      </c>
    </row>
    <row r="34" spans="1:4" s="11" customFormat="1" ht="19.5" customHeight="1">
      <c r="A34" s="8" t="s">
        <v>20</v>
      </c>
      <c r="B34" s="15" t="s">
        <v>75</v>
      </c>
      <c r="C34" s="10">
        <v>0</v>
      </c>
      <c r="D34" s="10">
        <v>0</v>
      </c>
    </row>
    <row r="35" spans="1:4" s="11" customFormat="1" ht="19.5" customHeight="1">
      <c r="A35" s="8" t="s">
        <v>22</v>
      </c>
      <c r="B35" s="15" t="s">
        <v>76</v>
      </c>
      <c r="C35" s="10">
        <f>SUM(C36:C37)</f>
        <v>0</v>
      </c>
      <c r="D35" s="10">
        <f>SUM(D36:D37)</f>
        <v>0</v>
      </c>
    </row>
    <row r="36" spans="1:4" s="11" customFormat="1" ht="19.5" customHeight="1">
      <c r="A36" s="35">
        <v>1</v>
      </c>
      <c r="B36" s="16" t="s">
        <v>77</v>
      </c>
      <c r="C36" s="10">
        <v>0</v>
      </c>
      <c r="D36" s="10">
        <v>0</v>
      </c>
    </row>
    <row r="37" spans="1:4" s="11" customFormat="1" ht="19.5" customHeight="1">
      <c r="A37" s="35">
        <v>2</v>
      </c>
      <c r="B37" s="16" t="s">
        <v>78</v>
      </c>
      <c r="C37" s="10">
        <v>0</v>
      </c>
      <c r="D37" s="10">
        <v>0</v>
      </c>
    </row>
    <row r="38" spans="1:4" s="32" customFormat="1" ht="19.5" customHeight="1">
      <c r="A38" s="37"/>
      <c r="B38" s="9" t="s">
        <v>79</v>
      </c>
      <c r="C38" s="36">
        <f>C22+C28</f>
        <v>17539.11</v>
      </c>
      <c r="D38" s="36">
        <f>D22+D28</f>
        <v>10253.630000000001</v>
      </c>
    </row>
    <row r="39" spans="1:3" s="38" customFormat="1" ht="12">
      <c r="A39" s="38" t="s">
        <v>45</v>
      </c>
      <c r="C39" s="38" t="s">
        <v>46</v>
      </c>
    </row>
    <row r="41" ht="15">
      <c r="A41" s="3"/>
    </row>
    <row r="42" ht="15">
      <c r="A42" s="3"/>
    </row>
  </sheetData>
  <mergeCells count="1">
    <mergeCell ref="B3:C3"/>
  </mergeCells>
  <printOptions/>
  <pageMargins left="0.47" right="0.17" top="0.32" bottom="0.32" header="0.2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7">
      <selection activeCell="D11" sqref="D11"/>
    </sheetView>
  </sheetViews>
  <sheetFormatPr defaultColWidth="9.140625" defaultRowHeight="12.75"/>
  <cols>
    <col min="1" max="1" width="5.8515625" style="1" customWidth="1"/>
    <col min="2" max="2" width="58.140625" style="2" customWidth="1"/>
    <col min="3" max="3" width="15.7109375" style="2" customWidth="1"/>
    <col min="4" max="4" width="15.7109375" style="4" customWidth="1"/>
    <col min="5" max="5" width="10.57421875" style="2" bestFit="1" customWidth="1"/>
    <col min="6" max="16384" width="9.140625" style="2" customWidth="1"/>
  </cols>
  <sheetData>
    <row r="1" ht="15">
      <c r="C1" s="3" t="s">
        <v>81</v>
      </c>
    </row>
    <row r="3" spans="1:4" ht="20.25">
      <c r="A3" s="40" t="s">
        <v>82</v>
      </c>
      <c r="B3" s="40"/>
      <c r="C3" s="40"/>
      <c r="D3" s="40"/>
    </row>
    <row r="4" spans="1:4" s="7" customFormat="1" ht="19.5" customHeight="1">
      <c r="A4" s="5" t="s">
        <v>0</v>
      </c>
      <c r="B4" s="5" t="s">
        <v>1</v>
      </c>
      <c r="C4" s="5" t="s">
        <v>2</v>
      </c>
      <c r="D4" s="5" t="s">
        <v>80</v>
      </c>
    </row>
    <row r="5" spans="1:4" s="11" customFormat="1" ht="19.5" customHeight="1">
      <c r="A5" s="8"/>
      <c r="B5" s="9"/>
      <c r="C5" s="10"/>
      <c r="D5" s="10"/>
    </row>
    <row r="6" spans="1:4" s="11" customFormat="1" ht="24.75" customHeight="1">
      <c r="A6" s="12" t="s">
        <v>3</v>
      </c>
      <c r="B6" s="13" t="s">
        <v>4</v>
      </c>
      <c r="C6" s="14">
        <f>SUM(C7:C8)</f>
        <v>24479.12</v>
      </c>
      <c r="D6" s="14">
        <f>SUM(D7:D8)</f>
        <v>25427.55</v>
      </c>
    </row>
    <row r="7" spans="1:4" s="11" customFormat="1" ht="24.75" customHeight="1">
      <c r="A7" s="8" t="s">
        <v>5</v>
      </c>
      <c r="B7" s="15" t="s">
        <v>6</v>
      </c>
      <c r="C7" s="10">
        <v>0</v>
      </c>
      <c r="D7" s="10">
        <v>0</v>
      </c>
    </row>
    <row r="8" spans="1:4" s="11" customFormat="1" ht="24.75" customHeight="1">
      <c r="A8" s="8" t="s">
        <v>7</v>
      </c>
      <c r="B8" s="15" t="s">
        <v>8</v>
      </c>
      <c r="C8" s="10">
        <v>24479.12</v>
      </c>
      <c r="D8" s="10">
        <f>5125+12062.55+7940+300</f>
        <v>25427.55</v>
      </c>
    </row>
    <row r="9" spans="1:4" s="11" customFormat="1" ht="24.75" customHeight="1">
      <c r="A9" s="8"/>
      <c r="B9" s="16" t="s">
        <v>9</v>
      </c>
      <c r="C9" s="17">
        <v>3515.93</v>
      </c>
      <c r="D9" s="17">
        <v>7940</v>
      </c>
    </row>
    <row r="10" spans="1:4" s="11" customFormat="1" ht="24.75" customHeight="1">
      <c r="A10" s="8"/>
      <c r="B10" s="16" t="s">
        <v>10</v>
      </c>
      <c r="C10" s="17">
        <v>12763.8</v>
      </c>
      <c r="D10" s="17">
        <v>12062.55</v>
      </c>
    </row>
    <row r="11" spans="1:4" s="11" customFormat="1" ht="24.75" customHeight="1">
      <c r="A11" s="12" t="s">
        <v>11</v>
      </c>
      <c r="B11" s="13" t="s">
        <v>12</v>
      </c>
      <c r="C11" s="14">
        <v>13099.92</v>
      </c>
      <c r="D11" s="14">
        <f>5852.89+411.39+122+11581.35</f>
        <v>17967.63</v>
      </c>
    </row>
    <row r="12" spans="1:5" s="11" customFormat="1" ht="24.75" customHeight="1">
      <c r="A12" s="12"/>
      <c r="B12" s="18" t="s">
        <v>13</v>
      </c>
      <c r="C12" s="19">
        <v>3625.93</v>
      </c>
      <c r="D12" s="19">
        <v>11581.35</v>
      </c>
      <c r="E12" s="20"/>
    </row>
    <row r="13" spans="1:4" s="24" customFormat="1" ht="34.5" customHeight="1">
      <c r="A13" s="21" t="s">
        <v>14</v>
      </c>
      <c r="B13" s="22" t="s">
        <v>15</v>
      </c>
      <c r="C13" s="23">
        <f>C6-C11</f>
        <v>11379.199999999999</v>
      </c>
      <c r="D13" s="23">
        <f>D6-D11</f>
        <v>7459.919999999998</v>
      </c>
    </row>
    <row r="14" spans="1:5" s="26" customFormat="1" ht="24.75" customHeight="1">
      <c r="A14" s="12" t="s">
        <v>16</v>
      </c>
      <c r="B14" s="13" t="s">
        <v>17</v>
      </c>
      <c r="C14" s="14">
        <f>SUM(C15:C20)</f>
        <v>10186.470000000001</v>
      </c>
      <c r="D14" s="14">
        <f>SUM(D15:D20)</f>
        <v>14131.79</v>
      </c>
      <c r="E14" s="25"/>
    </row>
    <row r="15" spans="1:5" s="29" customFormat="1" ht="24.75" customHeight="1">
      <c r="A15" s="27" t="s">
        <v>5</v>
      </c>
      <c r="B15" s="16" t="s">
        <v>18</v>
      </c>
      <c r="C15" s="17">
        <v>1933.92</v>
      </c>
      <c r="D15" s="17">
        <f>2695.09+119</f>
        <v>2814.09</v>
      </c>
      <c r="E15" s="28"/>
    </row>
    <row r="16" spans="1:5" s="29" customFormat="1" ht="24.75" customHeight="1">
      <c r="A16" s="27" t="s">
        <v>7</v>
      </c>
      <c r="B16" s="16" t="s">
        <v>19</v>
      </c>
      <c r="C16" s="17">
        <v>7308.55</v>
      </c>
      <c r="D16" s="17">
        <v>5974.13</v>
      </c>
      <c r="E16" s="28"/>
    </row>
    <row r="17" spans="1:5" s="29" customFormat="1" ht="24.75" customHeight="1">
      <c r="A17" s="27" t="s">
        <v>20</v>
      </c>
      <c r="B17" s="16" t="s">
        <v>21</v>
      </c>
      <c r="C17" s="17">
        <v>60</v>
      </c>
      <c r="D17" s="17">
        <v>290</v>
      </c>
      <c r="E17" s="28"/>
    </row>
    <row r="18" spans="1:5" s="29" customFormat="1" ht="24.75" customHeight="1">
      <c r="A18" s="27" t="s">
        <v>22</v>
      </c>
      <c r="B18" s="16" t="s">
        <v>23</v>
      </c>
      <c r="C18" s="17">
        <v>0</v>
      </c>
      <c r="D18" s="17">
        <v>2559.78</v>
      </c>
      <c r="E18" s="28"/>
    </row>
    <row r="19" spans="1:5" s="29" customFormat="1" ht="24.75" customHeight="1">
      <c r="A19" s="27" t="s">
        <v>24</v>
      </c>
      <c r="B19" s="16" t="s">
        <v>25</v>
      </c>
      <c r="C19" s="17">
        <v>869</v>
      </c>
      <c r="D19" s="17">
        <v>869</v>
      </c>
      <c r="E19" s="28"/>
    </row>
    <row r="20" spans="1:5" s="29" customFormat="1" ht="24.75" customHeight="1">
      <c r="A20" s="27" t="s">
        <v>26</v>
      </c>
      <c r="B20" s="16" t="s">
        <v>27</v>
      </c>
      <c r="C20" s="17">
        <v>15</v>
      </c>
      <c r="D20" s="17">
        <v>1624.79</v>
      </c>
      <c r="E20" s="28"/>
    </row>
    <row r="21" spans="1:4" s="11" customFormat="1" ht="24.75" customHeight="1">
      <c r="A21" s="12" t="s">
        <v>28</v>
      </c>
      <c r="B21" s="13" t="s">
        <v>29</v>
      </c>
      <c r="C21" s="14">
        <v>0</v>
      </c>
      <c r="D21" s="14">
        <v>0</v>
      </c>
    </row>
    <row r="22" spans="1:4" s="26" customFormat="1" ht="24.75" customHeight="1">
      <c r="A22" s="12" t="s">
        <v>30</v>
      </c>
      <c r="B22" s="13" t="s">
        <v>31</v>
      </c>
      <c r="C22" s="14">
        <v>253.96</v>
      </c>
      <c r="D22" s="14">
        <v>0</v>
      </c>
    </row>
    <row r="23" spans="1:4" s="26" customFormat="1" ht="24.75" customHeight="1">
      <c r="A23" s="12" t="s">
        <v>32</v>
      </c>
      <c r="B23" s="13" t="s">
        <v>33</v>
      </c>
      <c r="C23" s="14">
        <v>20.12</v>
      </c>
      <c r="D23" s="14">
        <f>11.64+10.25</f>
        <v>21.89</v>
      </c>
    </row>
    <row r="24" spans="1:4" s="26" customFormat="1" ht="24.75" customHeight="1">
      <c r="A24" s="12" t="s">
        <v>34</v>
      </c>
      <c r="B24" s="13" t="s">
        <v>35</v>
      </c>
      <c r="C24" s="14">
        <v>0</v>
      </c>
      <c r="D24" s="14">
        <f>5.99+200</f>
        <v>205.99</v>
      </c>
    </row>
    <row r="25" spans="1:4" s="30" customFormat="1" ht="46.5" customHeight="1">
      <c r="A25" s="21" t="s">
        <v>5</v>
      </c>
      <c r="B25" s="22" t="s">
        <v>36</v>
      </c>
      <c r="C25" s="23">
        <f>(C13-C14)+(C21-C22)+(C23-C24)</f>
        <v>958.8899999999977</v>
      </c>
      <c r="D25" s="23">
        <f>(D13-D14)+(D21-D22)+(D23-D24)</f>
        <v>-6855.970000000003</v>
      </c>
    </row>
    <row r="26" spans="1:4" s="26" customFormat="1" ht="24.75" customHeight="1">
      <c r="A26" s="12" t="s">
        <v>37</v>
      </c>
      <c r="B26" s="13" t="s">
        <v>38</v>
      </c>
      <c r="C26" s="14">
        <f>C27</f>
        <v>0</v>
      </c>
      <c r="D26" s="14">
        <f>D27</f>
        <v>0</v>
      </c>
    </row>
    <row r="27" spans="1:4" s="29" customFormat="1" ht="24.75" customHeight="1">
      <c r="A27" s="27" t="s">
        <v>5</v>
      </c>
      <c r="B27" s="16" t="s">
        <v>39</v>
      </c>
      <c r="C27" s="17">
        <v>0</v>
      </c>
      <c r="D27" s="17">
        <v>0</v>
      </c>
    </row>
    <row r="28" spans="1:4" s="29" customFormat="1" ht="24.75" customHeight="1">
      <c r="A28" s="27" t="s">
        <v>7</v>
      </c>
      <c r="B28" s="16" t="s">
        <v>40</v>
      </c>
      <c r="C28" s="17">
        <v>0</v>
      </c>
      <c r="D28" s="17">
        <v>0</v>
      </c>
    </row>
    <row r="29" spans="1:4" s="26" customFormat="1" ht="24.75" customHeight="1">
      <c r="A29" s="12" t="s">
        <v>41</v>
      </c>
      <c r="B29" s="31" t="s">
        <v>42</v>
      </c>
      <c r="C29" s="14">
        <f>C25+C26</f>
        <v>958.8899999999977</v>
      </c>
      <c r="D29" s="14">
        <f>D25+D26</f>
        <v>-6855.970000000003</v>
      </c>
    </row>
    <row r="30" spans="1:4" s="11" customFormat="1" ht="24.75" customHeight="1">
      <c r="A30" s="27" t="s">
        <v>5</v>
      </c>
      <c r="B30" s="16" t="s">
        <v>43</v>
      </c>
      <c r="C30" s="17">
        <v>0</v>
      </c>
      <c r="D30" s="17">
        <v>0</v>
      </c>
    </row>
    <row r="31" spans="1:4" s="32" customFormat="1" ht="24.75" customHeight="1">
      <c r="A31" s="27" t="s">
        <v>7</v>
      </c>
      <c r="B31" s="16" t="s">
        <v>44</v>
      </c>
      <c r="C31" s="17">
        <f>C29</f>
        <v>958.8899999999977</v>
      </c>
      <c r="D31" s="17">
        <f>D29</f>
        <v>-6855.970000000003</v>
      </c>
    </row>
    <row r="32" spans="1:4" s="33" customFormat="1" ht="12">
      <c r="A32" s="33" t="s">
        <v>45</v>
      </c>
      <c r="C32" s="33" t="s">
        <v>46</v>
      </c>
      <c r="D32" s="34"/>
    </row>
  </sheetData>
  <mergeCells count="1">
    <mergeCell ref="A3:D3"/>
  </mergeCells>
  <printOptions/>
  <pageMargins left="0.41" right="0.31" top="0.32" bottom="0.2" header="0.13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Rachunkowe 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Krzeszewska Monika</dc:creator>
  <cp:keywords/>
  <dc:description/>
  <cp:lastModifiedBy>fundacja</cp:lastModifiedBy>
  <cp:lastPrinted>2008-03-30T21:29:55Z</cp:lastPrinted>
  <dcterms:created xsi:type="dcterms:W3CDTF">2008-03-30T18:45:48Z</dcterms:created>
  <dcterms:modified xsi:type="dcterms:W3CDTF">2008-03-31T12:56:37Z</dcterms:modified>
  <cp:category/>
  <cp:version/>
  <cp:contentType/>
  <cp:contentStatus/>
</cp:coreProperties>
</file>